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2.01 đến 26.01" sheetId="1" r:id="rId1"/>
  </sheets>
  <definedNames/>
  <calcPr fullCalcOnLoad="1"/>
</workbook>
</file>

<file path=xl/sharedStrings.xml><?xml version="1.0" encoding="utf-8"?>
<sst xmlns="http://schemas.openxmlformats.org/spreadsheetml/2006/main" count="182" uniqueCount="119">
  <si>
    <t xml:space="preserve">Tổng </t>
  </si>
  <si>
    <t>Gạo dẻo</t>
  </si>
  <si>
    <t>Cà chua</t>
  </si>
  <si>
    <t>Khoai tây gọt</t>
  </si>
  <si>
    <t>Cải xanh</t>
  </si>
  <si>
    <t>TT</t>
  </si>
  <si>
    <t>THỰC ĐƠN</t>
  </si>
  <si>
    <t>ĐỊNH LƯỢNG</t>
  </si>
  <si>
    <t>QUÀ CHIỀU</t>
  </si>
  <si>
    <t>TÊN</t>
  </si>
  <si>
    <t>Kcalo</t>
  </si>
  <si>
    <t>Cơm dẻo thơm</t>
  </si>
  <si>
    <t>Dầu ăn, gia vị</t>
  </si>
  <si>
    <t>Canh chua nấu thịt</t>
  </si>
  <si>
    <t>Thịt lợn</t>
  </si>
  <si>
    <t>Bắp cải xào</t>
  </si>
  <si>
    <t>Bắp cải</t>
  </si>
  <si>
    <t>THỰC PHẨM NGÔI SAO XANH</t>
  </si>
  <si>
    <t>25 - 30</t>
  </si>
  <si>
    <t>30 - 35</t>
  </si>
  <si>
    <t>10 - 15</t>
  </si>
  <si>
    <t>9 - 10</t>
  </si>
  <si>
    <t>3 - 4</t>
  </si>
  <si>
    <t>15 - 20</t>
  </si>
  <si>
    <t>4 - 5</t>
  </si>
  <si>
    <t>20 - 25</t>
  </si>
  <si>
    <t>Me tươi</t>
  </si>
  <si>
    <t>Cà rốt</t>
  </si>
  <si>
    <t>2 - 3</t>
  </si>
  <si>
    <t>Xương cục</t>
  </si>
  <si>
    <t>Trứng gà công nghiệp</t>
  </si>
  <si>
    <t>Canh cải xanh nấu thịt</t>
  </si>
  <si>
    <t>Đậu phụ</t>
  </si>
  <si>
    <t>Giá tiền</t>
  </si>
  <si>
    <t>Thành tiền</t>
  </si>
  <si>
    <t>Tổng</t>
  </si>
  <si>
    <t>Chi phí khác</t>
  </si>
  <si>
    <t>Số tiền</t>
  </si>
  <si>
    <t>Lương CN</t>
  </si>
  <si>
    <t>Khấu hao CCDC</t>
  </si>
  <si>
    <t>Lãi</t>
  </si>
  <si>
    <t>Điện nước</t>
  </si>
  <si>
    <t>TP sống
 (g)</t>
  </si>
  <si>
    <t>TP chín
 (g)</t>
  </si>
  <si>
    <t>Thuế 
(5%)</t>
  </si>
  <si>
    <t>6 - 7</t>
  </si>
  <si>
    <t>Canh dưa nấu xương</t>
  </si>
  <si>
    <t>Dưa cải bẹ</t>
  </si>
  <si>
    <t>TRƯỜNG TIỂU HỌC VIỆT HƯNG</t>
  </si>
  <si>
    <t>Sữa chua uống</t>
  </si>
  <si>
    <t>Gas</t>
  </si>
  <si>
    <t>Canh mồng tơi nấu tôm</t>
  </si>
  <si>
    <t>Mồng tơi</t>
  </si>
  <si>
    <t>Tôm đồng</t>
  </si>
  <si>
    <r>
      <t xml:space="preserve">Ghi chú : </t>
    </r>
  </si>
  <si>
    <t>1/</t>
  </si>
  <si>
    <t>Bảng tính này áp dụng cho 1 suất</t>
  </si>
  <si>
    <t>2/</t>
  </si>
  <si>
    <t>Thực đơn có thể thay đổi theo nhu cầu và khẩu vị của quý trường</t>
  </si>
  <si>
    <t>3/</t>
  </si>
  <si>
    <t>*) Định lượng Kcal được tính dựa trên nguyên liệu ban đầu cả phần thái bỏ</t>
  </si>
  <si>
    <t>*) Định lượng Kcal trên chỉ bao gồm bữa ăn chính</t>
  </si>
  <si>
    <t>*) Định lương Kcal được tính dựa vào "Phần mềm Xây dựng Thực đơn Cân bằng Dinh Dưỡng"</t>
  </si>
  <si>
    <t>4/</t>
  </si>
  <si>
    <t>*) Định lượng sống là số liệu chính xác</t>
  </si>
  <si>
    <t>*) Định lượng thành phẩm mang tính chất tương đối do có thể hao hụt trong quá trình chế biến</t>
  </si>
  <si>
    <t>5/</t>
  </si>
  <si>
    <t>Giá thực phẩm thay đổi theo ngày</t>
  </si>
  <si>
    <t>7 - 8</t>
  </si>
  <si>
    <t>Su su xào</t>
  </si>
  <si>
    <t>Su su gọt</t>
  </si>
  <si>
    <t>Cơm rang thập cẩm</t>
  </si>
  <si>
    <t>Trứng ốp</t>
  </si>
  <si>
    <t>Dưa chuột thái lát</t>
  </si>
  <si>
    <t>Ngô ngọt tách hạt</t>
  </si>
  <si>
    <t>Đỗ xanh tước</t>
  </si>
  <si>
    <t>Chả nạc</t>
  </si>
  <si>
    <t>Dưa chuột</t>
  </si>
  <si>
    <t>Sữa tươi</t>
  </si>
  <si>
    <t>THỰC ĐƠN HỌC SINH TUẦN II THÁNG 01 NĂM 2018</t>
  </si>
  <si>
    <t>Đậu rim hành mắm</t>
  </si>
  <si>
    <t>Cải chíp xào</t>
  </si>
  <si>
    <t>Thịt gà công nghiệp</t>
  </si>
  <si>
    <t>Cải chíp</t>
  </si>
  <si>
    <t>40 - 45</t>
  </si>
  <si>
    <t>Sữa đậu nành</t>
  </si>
  <si>
    <t>Canh củ quả ninh xương</t>
  </si>
  <si>
    <t>Củ cải trắng</t>
  </si>
  <si>
    <t>Trứng rán hành mùi</t>
  </si>
  <si>
    <t>Khoai tây xào thịt xay</t>
  </si>
  <si>
    <t>Ngô chiên giòn</t>
  </si>
  <si>
    <t>Cá basa file</t>
  </si>
  <si>
    <t>Su hào gọt vỏ</t>
  </si>
  <si>
    <t>Gia vị ,dầu ,gia giảm…..</t>
  </si>
  <si>
    <t>Dầu ăn, gia vị,xốt cn….</t>
  </si>
  <si>
    <t>6/</t>
  </si>
  <si>
    <t>Gas và gia vị được tính trung bình theo tháng</t>
  </si>
  <si>
    <t>Dầu ăn, gia vị,bột......</t>
  </si>
  <si>
    <t>Dầu ăn, gia vị ,bột......</t>
  </si>
  <si>
    <t>Ngô tách hạt</t>
  </si>
  <si>
    <t>Thăn tẩm bột chiên xù</t>
  </si>
  <si>
    <t>4 - 6</t>
  </si>
  <si>
    <t>Thịt xay sốt nấm</t>
  </si>
  <si>
    <t>30 - 33</t>
  </si>
  <si>
    <t>13 - 15</t>
  </si>
  <si>
    <t>1</t>
  </si>
  <si>
    <t>Bánh mỳ tươi Kinh Đô</t>
  </si>
  <si>
    <t>Cá basa tẩm bột chiên xù</t>
  </si>
  <si>
    <t>Thứ 2
(22/01)</t>
  </si>
  <si>
    <t>Thứ 3
(23/01)</t>
  </si>
  <si>
    <t>Thứ 4
(24/01)</t>
  </si>
  <si>
    <t>Thứ 5
(25/01)</t>
  </si>
  <si>
    <t>Thứ 6
(26/01)</t>
  </si>
  <si>
    <t>Gà rang gừng</t>
  </si>
  <si>
    <t>Đậu rán sốt cà chua</t>
  </si>
  <si>
    <t>Dưa hấu + Bánh Braha</t>
  </si>
  <si>
    <t>7 - 9</t>
  </si>
  <si>
    <t>18 - 21</t>
  </si>
  <si>
    <t>( Tuần từ 22/01 đến 26/01)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</si>
</sst>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_(* #,##0.0_);_(* \(#,##0.0\);_(* &quot;-&quot;&quot;?&quot;&quot;?&quot;_);_(@_)"/>
    <numFmt numFmtId="185" formatCode="_(* #,##0_);_(* \(#,##0\);_(* &quot;-&quot;&quot;?&quot;&quot;?&quot;_);_(@_)"/>
    <numFmt numFmtId="186" formatCode="0.000"/>
    <numFmt numFmtId="187" formatCode="_(* #,##0.0_);_(* \(#,##0.0\);_(* &quot;-&quot;&quot;?&quot;_);_(@_)"/>
    <numFmt numFmtId="188" formatCode="0.0000"/>
    <numFmt numFmtId="189" formatCode="[$-409]h:mm:ss\ AM/PM"/>
    <numFmt numFmtId="190" formatCode="[$-409]dddd\,\ mmmm\ dd\,\ yyyy"/>
    <numFmt numFmtId="191" formatCode="_(* #,##0.000_);_(* \(#,##0.000\);_(* &quot;-&quot;&quot;?&quot;&quot;?&quot;_);_(@_)"/>
    <numFmt numFmtId="192" formatCode="_(* #,##0.0000_);_(* \(#,##0.0000\);_(* &quot;-&quot;&quot;?&quot;&quot;?&quot;_);_(@_)"/>
    <numFmt numFmtId="193" formatCode="_(* #,##0.00000_);_(* \(#,##0.00000\);_(* &quot;-&quot;&quot;?&quot;&quot;?&quot;_);_(@_)"/>
    <numFmt numFmtId="194" formatCode="0.0"/>
    <numFmt numFmtId="195" formatCode="_(* #,##0.000_);_(* \(#,##0.000\);_(* &quot;-&quot;???_);_(@_)"/>
    <numFmt numFmtId="196" formatCode="_(* #,##0_);_(* \(#,##0\);_(* &quot;-&quot;??_);_(@_)"/>
    <numFmt numFmtId="197" formatCode="_(* #,##0.00_);_(* \(#,##0.00\);_(* &quot;-&quot;???_);_(@_)"/>
    <numFmt numFmtId="198" formatCode="_(* #,##0.0_);_(* \(#,##0.0\);_(* &quot;-&quot;???_);_(@_)"/>
    <numFmt numFmtId="199" formatCode="_(* #,##0_);_(* \(#,##0\);_(* &quot;-&quot;???_);_(@_)"/>
  </numFmts>
  <fonts count="4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 quotePrefix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5" fontId="2" fillId="0" borderId="16" xfId="42" applyNumberFormat="1" applyFont="1" applyBorder="1" applyAlignment="1">
      <alignment horizontal="center" vertical="center"/>
    </xf>
    <xf numFmtId="185" fontId="2" fillId="33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6" fontId="2" fillId="0" borderId="12" xfId="42" applyNumberFormat="1" applyFont="1" applyBorder="1" applyAlignment="1">
      <alignment horizontal="center" vertical="center"/>
    </xf>
    <xf numFmtId="185" fontId="3" fillId="33" borderId="15" xfId="42" applyNumberFormat="1" applyFont="1" applyFill="1" applyBorder="1" applyAlignment="1">
      <alignment horizontal="center" vertical="center"/>
    </xf>
    <xf numFmtId="185" fontId="2" fillId="0" borderId="20" xfId="42" applyNumberFormat="1" applyFont="1" applyBorder="1" applyAlignment="1">
      <alignment horizontal="center" vertical="center"/>
    </xf>
    <xf numFmtId="185" fontId="2" fillId="0" borderId="12" xfId="42" applyNumberFormat="1" applyFon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99" fontId="8" fillId="33" borderId="21" xfId="0" applyNumberFormat="1" applyFont="1" applyFill="1" applyBorder="1" applyAlignment="1">
      <alignment/>
    </xf>
    <xf numFmtId="199" fontId="8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6" fontId="3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" fillId="34" borderId="0" xfId="0" applyFont="1" applyFill="1" applyBorder="1" applyAlignment="1">
      <alignment/>
    </xf>
    <xf numFmtId="17" fontId="2" fillId="0" borderId="1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right"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4">
      <selection activeCell="D53" sqref="D53:D57"/>
    </sheetView>
  </sheetViews>
  <sheetFormatPr defaultColWidth="9.140625" defaultRowHeight="12.75"/>
  <cols>
    <col min="1" max="1" width="7.421875" style="0" customWidth="1"/>
    <col min="2" max="2" width="20.7109375" style="0" customWidth="1"/>
    <col min="3" max="3" width="18.28125" style="0" customWidth="1"/>
    <col min="4" max="4" width="8.421875" style="0" customWidth="1"/>
    <col min="5" max="5" width="8.57421875" style="0" customWidth="1"/>
    <col min="6" max="6" width="10.00390625" style="0" customWidth="1"/>
    <col min="7" max="7" width="10.7109375" style="0" customWidth="1"/>
    <col min="8" max="8" width="10.00390625" style="0" customWidth="1"/>
    <col min="9" max="9" width="13.57421875" style="0" customWidth="1"/>
    <col min="10" max="10" width="9.28125" style="0" customWidth="1"/>
    <col min="11" max="11" width="8.8515625" style="0" customWidth="1"/>
    <col min="12" max="12" width="11.140625" style="0" customWidth="1"/>
    <col min="13" max="13" width="9.140625" style="0" customWidth="1"/>
  </cols>
  <sheetData>
    <row r="1" spans="1:13" ht="17.25" customHeight="1">
      <c r="A1" s="53" t="s">
        <v>17</v>
      </c>
      <c r="B1" s="53"/>
      <c r="C1" s="53"/>
      <c r="D1" s="54" t="s">
        <v>48</v>
      </c>
      <c r="E1" s="54"/>
      <c r="F1" s="54"/>
      <c r="G1" s="54"/>
      <c r="H1" s="54"/>
      <c r="I1" s="54"/>
      <c r="J1" s="54"/>
      <c r="K1" s="54"/>
      <c r="L1" s="54"/>
      <c r="M1" s="54"/>
    </row>
    <row r="2" spans="2:11" ht="17.25" customHeight="1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8.75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ht="18.75" customHeight="1">
      <c r="A4" s="56" t="s">
        <v>118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1" ht="14.25" customHeight="1">
      <c r="A5" s="57"/>
      <c r="B5" s="57"/>
      <c r="C5" s="57"/>
      <c r="D5" s="57"/>
      <c r="E5" s="57"/>
      <c r="F5" s="57"/>
      <c r="G5" s="57"/>
      <c r="H5" s="57"/>
      <c r="I5" s="25"/>
      <c r="J5" s="25"/>
      <c r="K5" s="25"/>
    </row>
    <row r="6" spans="1:13" ht="18" customHeight="1">
      <c r="A6" s="58" t="s">
        <v>5</v>
      </c>
      <c r="B6" s="58" t="s">
        <v>6</v>
      </c>
      <c r="C6" s="58" t="s">
        <v>7</v>
      </c>
      <c r="D6" s="58"/>
      <c r="E6" s="58"/>
      <c r="F6" s="59"/>
      <c r="G6" s="59"/>
      <c r="H6" s="59"/>
      <c r="I6" s="60" t="s">
        <v>36</v>
      </c>
      <c r="J6" s="60" t="s">
        <v>37</v>
      </c>
      <c r="K6" s="62" t="s">
        <v>44</v>
      </c>
      <c r="L6" s="63" t="s">
        <v>8</v>
      </c>
      <c r="M6" s="63" t="s">
        <v>35</v>
      </c>
    </row>
    <row r="7" spans="1:13" ht="36.75" customHeight="1">
      <c r="A7" s="58"/>
      <c r="B7" s="58"/>
      <c r="C7" s="1" t="s">
        <v>9</v>
      </c>
      <c r="D7" s="38" t="s">
        <v>42</v>
      </c>
      <c r="E7" s="38" t="s">
        <v>43</v>
      </c>
      <c r="F7" s="17" t="s">
        <v>33</v>
      </c>
      <c r="G7" s="17" t="s">
        <v>34</v>
      </c>
      <c r="H7" s="17" t="s">
        <v>10</v>
      </c>
      <c r="I7" s="61"/>
      <c r="J7" s="61"/>
      <c r="K7" s="61"/>
      <c r="L7" s="63"/>
      <c r="M7" s="63"/>
    </row>
    <row r="8" spans="1:13" ht="12" customHeight="1">
      <c r="A8" s="64" t="s">
        <v>108</v>
      </c>
      <c r="B8" s="2" t="s">
        <v>11</v>
      </c>
      <c r="C8" s="5" t="s">
        <v>1</v>
      </c>
      <c r="D8" s="3">
        <v>100</v>
      </c>
      <c r="E8" s="3">
        <v>190</v>
      </c>
      <c r="F8" s="27">
        <v>20000</v>
      </c>
      <c r="G8" s="27">
        <f aca="true" t="shared" si="0" ref="G8:G17">F8*D8/1000</f>
        <v>2000</v>
      </c>
      <c r="H8" s="18">
        <v>345.8</v>
      </c>
      <c r="I8" s="30" t="s">
        <v>38</v>
      </c>
      <c r="J8" s="33">
        <v>2500</v>
      </c>
      <c r="K8" s="67"/>
      <c r="L8" s="70" t="s">
        <v>78</v>
      </c>
      <c r="M8" s="71"/>
    </row>
    <row r="9" spans="1:13" ht="12" customHeight="1">
      <c r="A9" s="65"/>
      <c r="B9" s="2" t="s">
        <v>100</v>
      </c>
      <c r="C9" s="2" t="s">
        <v>14</v>
      </c>
      <c r="D9" s="4">
        <v>33</v>
      </c>
      <c r="E9" s="3" t="s">
        <v>18</v>
      </c>
      <c r="F9" s="27">
        <v>110000</v>
      </c>
      <c r="G9" s="27">
        <f>F9*D9/1000+1493</f>
        <v>5123</v>
      </c>
      <c r="H9" s="7">
        <v>39</v>
      </c>
      <c r="I9" s="3"/>
      <c r="J9" s="34"/>
      <c r="K9" s="68"/>
      <c r="L9" s="70"/>
      <c r="M9" s="72"/>
    </row>
    <row r="10" spans="1:13" ht="12" customHeight="1">
      <c r="A10" s="65"/>
      <c r="B10" s="2" t="s">
        <v>88</v>
      </c>
      <c r="C10" s="2" t="s">
        <v>30</v>
      </c>
      <c r="D10" s="52">
        <v>38</v>
      </c>
      <c r="E10" s="3" t="s">
        <v>25</v>
      </c>
      <c r="F10" s="27">
        <v>52000</v>
      </c>
      <c r="G10" s="27">
        <f t="shared" si="0"/>
        <v>1976</v>
      </c>
      <c r="H10" s="7">
        <v>50</v>
      </c>
      <c r="I10" s="3" t="s">
        <v>39</v>
      </c>
      <c r="J10" s="34">
        <v>600</v>
      </c>
      <c r="K10" s="68"/>
      <c r="L10" s="70"/>
      <c r="M10" s="72"/>
    </row>
    <row r="11" spans="1:13" ht="12" customHeight="1">
      <c r="A11" s="65"/>
      <c r="B11" s="2" t="s">
        <v>81</v>
      </c>
      <c r="C11" s="2" t="s">
        <v>83</v>
      </c>
      <c r="D11" s="4">
        <v>65</v>
      </c>
      <c r="E11" s="3" t="s">
        <v>103</v>
      </c>
      <c r="F11" s="27">
        <v>22000</v>
      </c>
      <c r="G11" s="27">
        <f t="shared" si="0"/>
        <v>1430</v>
      </c>
      <c r="H11" s="7">
        <v>15.1</v>
      </c>
      <c r="I11" s="3"/>
      <c r="J11" s="34"/>
      <c r="K11" s="68"/>
      <c r="L11" s="70"/>
      <c r="M11" s="72"/>
    </row>
    <row r="12" spans="1:17" ht="12" customHeight="1">
      <c r="A12" s="65"/>
      <c r="B12" s="2" t="s">
        <v>86</v>
      </c>
      <c r="C12" s="2" t="s">
        <v>2</v>
      </c>
      <c r="D12" s="4">
        <v>12</v>
      </c>
      <c r="E12" s="8" t="s">
        <v>101</v>
      </c>
      <c r="F12" s="27">
        <v>22000</v>
      </c>
      <c r="G12" s="27">
        <f>F12*D12/1000</f>
        <v>264</v>
      </c>
      <c r="H12" s="7">
        <v>2.7</v>
      </c>
      <c r="I12" s="31" t="s">
        <v>40</v>
      </c>
      <c r="J12" s="34">
        <v>500</v>
      </c>
      <c r="K12" s="68"/>
      <c r="L12" s="70"/>
      <c r="M12" s="72"/>
      <c r="Q12" s="21"/>
    </row>
    <row r="13" spans="1:17" ht="12" customHeight="1">
      <c r="A13" s="66"/>
      <c r="B13" s="2"/>
      <c r="C13" s="2" t="s">
        <v>3</v>
      </c>
      <c r="D13" s="4">
        <v>12</v>
      </c>
      <c r="E13" s="8" t="s">
        <v>68</v>
      </c>
      <c r="F13" s="27">
        <v>25000</v>
      </c>
      <c r="G13" s="27">
        <f t="shared" si="0"/>
        <v>300</v>
      </c>
      <c r="H13" s="7">
        <v>12</v>
      </c>
      <c r="I13" s="31"/>
      <c r="J13" s="34"/>
      <c r="K13" s="68"/>
      <c r="L13" s="70"/>
      <c r="M13" s="72"/>
      <c r="Q13" s="22"/>
    </row>
    <row r="14" spans="1:17" ht="12" customHeight="1">
      <c r="A14" s="66"/>
      <c r="B14" s="2"/>
      <c r="C14" s="2" t="s">
        <v>92</v>
      </c>
      <c r="D14" s="4">
        <v>7</v>
      </c>
      <c r="E14" s="8" t="s">
        <v>22</v>
      </c>
      <c r="F14" s="27">
        <v>22000</v>
      </c>
      <c r="G14" s="27">
        <f t="shared" si="0"/>
        <v>154</v>
      </c>
      <c r="H14" s="7">
        <v>3</v>
      </c>
      <c r="I14" s="3" t="s">
        <v>41</v>
      </c>
      <c r="J14" s="34">
        <v>100</v>
      </c>
      <c r="K14" s="68"/>
      <c r="L14" s="70"/>
      <c r="M14" s="72"/>
      <c r="Q14" s="22"/>
    </row>
    <row r="15" spans="1:17" ht="12" customHeight="1">
      <c r="A15" s="66"/>
      <c r="B15" s="2"/>
      <c r="C15" s="2" t="s">
        <v>27</v>
      </c>
      <c r="D15" s="4">
        <v>12</v>
      </c>
      <c r="E15" s="8" t="s">
        <v>45</v>
      </c>
      <c r="F15" s="27">
        <v>23000</v>
      </c>
      <c r="G15" s="27">
        <f t="shared" si="0"/>
        <v>276</v>
      </c>
      <c r="H15" s="7">
        <v>5.1</v>
      </c>
      <c r="I15" s="31"/>
      <c r="J15" s="34"/>
      <c r="K15" s="68"/>
      <c r="L15" s="70"/>
      <c r="M15" s="72"/>
      <c r="Q15" s="22"/>
    </row>
    <row r="16" spans="1:17" ht="12" customHeight="1">
      <c r="A16" s="66"/>
      <c r="B16" s="2"/>
      <c r="C16" s="2" t="s">
        <v>87</v>
      </c>
      <c r="D16" s="4">
        <v>7</v>
      </c>
      <c r="E16" s="8" t="s">
        <v>22</v>
      </c>
      <c r="F16" s="27">
        <v>18000</v>
      </c>
      <c r="G16" s="27">
        <f t="shared" si="0"/>
        <v>126</v>
      </c>
      <c r="H16" s="7">
        <v>1.9</v>
      </c>
      <c r="I16" s="31"/>
      <c r="J16" s="34"/>
      <c r="K16" s="68"/>
      <c r="L16" s="70"/>
      <c r="M16" s="72"/>
      <c r="Q16" s="22"/>
    </row>
    <row r="17" spans="1:17" ht="12" customHeight="1">
      <c r="A17" s="66"/>
      <c r="B17" s="2"/>
      <c r="C17" s="2" t="s">
        <v>29</v>
      </c>
      <c r="D17" s="4">
        <v>5</v>
      </c>
      <c r="E17" s="8" t="s">
        <v>28</v>
      </c>
      <c r="F17" s="27">
        <v>60000</v>
      </c>
      <c r="G17" s="27">
        <f t="shared" si="0"/>
        <v>300</v>
      </c>
      <c r="H17" s="7">
        <v>37.5</v>
      </c>
      <c r="I17" s="31"/>
      <c r="J17" s="34"/>
      <c r="K17" s="68"/>
      <c r="L17" s="70"/>
      <c r="M17" s="72"/>
      <c r="Q17" s="22"/>
    </row>
    <row r="18" spans="1:17" ht="12" customHeight="1">
      <c r="A18" s="66"/>
      <c r="B18" s="5"/>
      <c r="C18" s="5" t="s">
        <v>93</v>
      </c>
      <c r="D18" s="3"/>
      <c r="E18" s="3"/>
      <c r="F18" s="27">
        <v>1251</v>
      </c>
      <c r="G18" s="27">
        <f>F18</f>
        <v>1251</v>
      </c>
      <c r="H18" s="18">
        <v>90</v>
      </c>
      <c r="I18" s="3"/>
      <c r="J18" s="34"/>
      <c r="K18" s="68"/>
      <c r="L18" s="70"/>
      <c r="M18" s="72"/>
      <c r="Q18" s="22"/>
    </row>
    <row r="19" spans="1:13" ht="12" customHeight="1">
      <c r="A19" s="65"/>
      <c r="B19" s="13"/>
      <c r="C19" s="13" t="s">
        <v>50</v>
      </c>
      <c r="D19" s="6"/>
      <c r="E19" s="6"/>
      <c r="F19" s="27">
        <v>1500</v>
      </c>
      <c r="G19" s="27">
        <f>F19</f>
        <v>1500</v>
      </c>
      <c r="H19" s="19"/>
      <c r="I19" s="29"/>
      <c r="J19" s="29"/>
      <c r="K19" s="69"/>
      <c r="L19" s="70"/>
      <c r="M19" s="73"/>
    </row>
    <row r="20" spans="1:13" ht="12" customHeight="1">
      <c r="A20" s="61"/>
      <c r="B20" s="14" t="s">
        <v>0</v>
      </c>
      <c r="C20" s="14"/>
      <c r="D20" s="14"/>
      <c r="E20" s="15"/>
      <c r="F20" s="26"/>
      <c r="G20" s="28">
        <f>24000-J20-K20-L20</f>
        <v>14700</v>
      </c>
      <c r="H20" s="20">
        <f>SUM(H8:H19)</f>
        <v>602.1</v>
      </c>
      <c r="I20" s="20"/>
      <c r="J20" s="32">
        <f>SUM(J8:J18)</f>
        <v>3700</v>
      </c>
      <c r="K20" s="32">
        <v>1200</v>
      </c>
      <c r="L20" s="35">
        <v>4400</v>
      </c>
      <c r="M20" s="36">
        <f>G20+J20+K20+L20</f>
        <v>24000</v>
      </c>
    </row>
    <row r="21" spans="1:13" ht="12" customHeight="1">
      <c r="A21" s="62" t="s">
        <v>109</v>
      </c>
      <c r="B21" s="2" t="s">
        <v>11</v>
      </c>
      <c r="C21" s="5" t="s">
        <v>1</v>
      </c>
      <c r="D21" s="3">
        <v>100</v>
      </c>
      <c r="E21" s="3">
        <v>190</v>
      </c>
      <c r="F21" s="27">
        <v>20000</v>
      </c>
      <c r="G21" s="27">
        <f aca="true" t="shared" si="1" ref="G21:G27">F21*D21/1000</f>
        <v>2000</v>
      </c>
      <c r="H21" s="18">
        <v>345.8</v>
      </c>
      <c r="I21" s="30" t="s">
        <v>38</v>
      </c>
      <c r="J21" s="33">
        <v>2500</v>
      </c>
      <c r="K21" s="67"/>
      <c r="L21" s="70" t="s">
        <v>106</v>
      </c>
      <c r="M21" s="71"/>
    </row>
    <row r="22" spans="1:13" ht="12" customHeight="1">
      <c r="A22" s="65"/>
      <c r="B22" s="2" t="s">
        <v>102</v>
      </c>
      <c r="C22" s="2" t="s">
        <v>14</v>
      </c>
      <c r="D22" s="4">
        <v>46</v>
      </c>
      <c r="E22" s="3" t="s">
        <v>18</v>
      </c>
      <c r="F22" s="27">
        <v>110000</v>
      </c>
      <c r="G22" s="27">
        <f>F22*D22/1000+1804</f>
        <v>6864</v>
      </c>
      <c r="H22" s="7">
        <v>64</v>
      </c>
      <c r="I22" s="3"/>
      <c r="J22" s="34"/>
      <c r="K22" s="68"/>
      <c r="L22" s="70"/>
      <c r="M22" s="72"/>
    </row>
    <row r="23" spans="1:13" ht="12" customHeight="1">
      <c r="A23" s="65"/>
      <c r="B23" s="2" t="s">
        <v>80</v>
      </c>
      <c r="C23" s="2" t="s">
        <v>32</v>
      </c>
      <c r="D23" s="3">
        <v>53</v>
      </c>
      <c r="E23" s="4" t="s">
        <v>18</v>
      </c>
      <c r="F23" s="27">
        <v>28000</v>
      </c>
      <c r="G23" s="27">
        <f t="shared" si="1"/>
        <v>1484</v>
      </c>
      <c r="H23" s="18">
        <v>51</v>
      </c>
      <c r="I23" s="3" t="s">
        <v>39</v>
      </c>
      <c r="J23" s="34">
        <v>600</v>
      </c>
      <c r="K23" s="68"/>
      <c r="L23" s="70"/>
      <c r="M23" s="72"/>
    </row>
    <row r="24" spans="1:13" ht="12" customHeight="1">
      <c r="A24" s="65"/>
      <c r="B24" s="2" t="s">
        <v>15</v>
      </c>
      <c r="C24" s="2" t="s">
        <v>2</v>
      </c>
      <c r="D24" s="4">
        <v>6</v>
      </c>
      <c r="E24" s="8" t="s">
        <v>28</v>
      </c>
      <c r="F24" s="27">
        <v>22000</v>
      </c>
      <c r="G24" s="27">
        <f t="shared" si="1"/>
        <v>132</v>
      </c>
      <c r="H24" s="7">
        <v>1.3</v>
      </c>
      <c r="I24" s="3"/>
      <c r="J24" s="34"/>
      <c r="K24" s="68"/>
      <c r="L24" s="70"/>
      <c r="M24" s="72"/>
    </row>
    <row r="25" spans="1:13" ht="12" customHeight="1">
      <c r="A25" s="65"/>
      <c r="B25" s="2"/>
      <c r="C25" s="2" t="s">
        <v>16</v>
      </c>
      <c r="D25" s="4">
        <v>61</v>
      </c>
      <c r="E25" s="3" t="s">
        <v>19</v>
      </c>
      <c r="F25" s="27">
        <v>20000</v>
      </c>
      <c r="G25" s="27">
        <f t="shared" si="1"/>
        <v>1220</v>
      </c>
      <c r="H25" s="7">
        <v>21.5</v>
      </c>
      <c r="I25" s="31" t="s">
        <v>40</v>
      </c>
      <c r="J25" s="34">
        <v>500</v>
      </c>
      <c r="K25" s="68"/>
      <c r="L25" s="70"/>
      <c r="M25" s="72"/>
    </row>
    <row r="26" spans="1:13" ht="12" customHeight="1">
      <c r="A26" s="65"/>
      <c r="B26" s="2" t="s">
        <v>51</v>
      </c>
      <c r="C26" s="2" t="s">
        <v>52</v>
      </c>
      <c r="D26" s="52">
        <v>30</v>
      </c>
      <c r="E26" s="3" t="s">
        <v>104</v>
      </c>
      <c r="F26" s="27">
        <v>25000</v>
      </c>
      <c r="G26" s="27">
        <f t="shared" si="1"/>
        <v>750</v>
      </c>
      <c r="H26" s="7">
        <v>7.1</v>
      </c>
      <c r="I26" s="31"/>
      <c r="J26" s="34"/>
      <c r="K26" s="68"/>
      <c r="L26" s="70"/>
      <c r="M26" s="72"/>
    </row>
    <row r="27" spans="1:13" ht="12" customHeight="1">
      <c r="A27" s="65"/>
      <c r="B27" s="2"/>
      <c r="C27" s="2" t="s">
        <v>53</v>
      </c>
      <c r="D27" s="52">
        <v>1</v>
      </c>
      <c r="E27" s="8" t="s">
        <v>105</v>
      </c>
      <c r="F27" s="27">
        <v>50000</v>
      </c>
      <c r="G27" s="27">
        <f t="shared" si="1"/>
        <v>50</v>
      </c>
      <c r="H27" s="7">
        <v>0.9</v>
      </c>
      <c r="I27" s="3" t="s">
        <v>41</v>
      </c>
      <c r="J27" s="34">
        <v>100</v>
      </c>
      <c r="K27" s="68"/>
      <c r="L27" s="70"/>
      <c r="M27" s="72"/>
    </row>
    <row r="28" spans="1:13" ht="12" customHeight="1">
      <c r="A28" s="65"/>
      <c r="B28" s="5"/>
      <c r="C28" s="5" t="s">
        <v>94</v>
      </c>
      <c r="D28" s="3"/>
      <c r="E28" s="3"/>
      <c r="F28" s="27">
        <v>1400</v>
      </c>
      <c r="G28" s="27">
        <f>F28</f>
        <v>1400</v>
      </c>
      <c r="H28" s="18">
        <v>89.7</v>
      </c>
      <c r="I28" s="3"/>
      <c r="J28" s="34"/>
      <c r="K28" s="68"/>
      <c r="L28" s="70"/>
      <c r="M28" s="72"/>
    </row>
    <row r="29" spans="1:13" ht="12" customHeight="1">
      <c r="A29" s="65"/>
      <c r="B29" s="13"/>
      <c r="C29" s="13" t="s">
        <v>50</v>
      </c>
      <c r="D29" s="6"/>
      <c r="E29" s="6"/>
      <c r="F29" s="27">
        <v>1500</v>
      </c>
      <c r="G29" s="27">
        <f>F29</f>
        <v>1500</v>
      </c>
      <c r="H29" s="19"/>
      <c r="I29" s="29"/>
      <c r="J29" s="29"/>
      <c r="K29" s="69"/>
      <c r="L29" s="70"/>
      <c r="M29" s="73"/>
    </row>
    <row r="30" spans="1:13" ht="12" customHeight="1">
      <c r="A30" s="61"/>
      <c r="B30" s="14" t="s">
        <v>0</v>
      </c>
      <c r="C30" s="14"/>
      <c r="D30" s="14"/>
      <c r="E30" s="15"/>
      <c r="F30" s="26"/>
      <c r="G30" s="28">
        <f>24000-J30-K30-L30</f>
        <v>15400</v>
      </c>
      <c r="H30" s="20">
        <f>SUM(H21:H29)</f>
        <v>581.3000000000001</v>
      </c>
      <c r="I30" s="20"/>
      <c r="J30" s="32">
        <f>SUM(J21:J28)</f>
        <v>3700</v>
      </c>
      <c r="K30" s="32">
        <v>1200</v>
      </c>
      <c r="L30" s="35">
        <v>3700</v>
      </c>
      <c r="M30" s="36">
        <f>G30+J30+K30+L30</f>
        <v>24000</v>
      </c>
    </row>
    <row r="31" spans="1:13" ht="12" customHeight="1">
      <c r="A31" s="62" t="s">
        <v>110</v>
      </c>
      <c r="B31" s="2" t="s">
        <v>11</v>
      </c>
      <c r="C31" s="5" t="s">
        <v>1</v>
      </c>
      <c r="D31" s="6">
        <v>100</v>
      </c>
      <c r="E31" s="3">
        <v>190</v>
      </c>
      <c r="F31" s="27">
        <v>20000</v>
      </c>
      <c r="G31" s="27">
        <f>F31*D31/1000</f>
        <v>2000</v>
      </c>
      <c r="H31" s="19">
        <v>345.8</v>
      </c>
      <c r="I31" s="30" t="s">
        <v>38</v>
      </c>
      <c r="J31" s="33">
        <v>2500</v>
      </c>
      <c r="K31" s="67"/>
      <c r="L31" s="70" t="s">
        <v>49</v>
      </c>
      <c r="M31" s="71"/>
    </row>
    <row r="32" spans="1:13" ht="12" customHeight="1">
      <c r="A32" s="65"/>
      <c r="B32" s="2" t="s">
        <v>107</v>
      </c>
      <c r="C32" s="2" t="s">
        <v>91</v>
      </c>
      <c r="D32" s="3">
        <v>40</v>
      </c>
      <c r="E32" s="7" t="s">
        <v>19</v>
      </c>
      <c r="F32" s="27">
        <v>110000</v>
      </c>
      <c r="G32" s="27">
        <f>F32*D32/1000+2652</f>
        <v>7052</v>
      </c>
      <c r="H32" s="18">
        <v>26.9</v>
      </c>
      <c r="I32" s="3"/>
      <c r="J32" s="34"/>
      <c r="K32" s="68"/>
      <c r="L32" s="74"/>
      <c r="M32" s="72"/>
    </row>
    <row r="33" spans="1:13" ht="12" customHeight="1">
      <c r="A33" s="65"/>
      <c r="B33" s="2" t="s">
        <v>89</v>
      </c>
      <c r="C33" s="2" t="s">
        <v>14</v>
      </c>
      <c r="D33" s="4">
        <v>8</v>
      </c>
      <c r="E33" s="8" t="s">
        <v>22</v>
      </c>
      <c r="F33" s="27">
        <v>110000</v>
      </c>
      <c r="G33" s="27">
        <f>F33*D33/1000</f>
        <v>880</v>
      </c>
      <c r="H33" s="18">
        <v>11.1</v>
      </c>
      <c r="I33" s="3" t="s">
        <v>39</v>
      </c>
      <c r="J33" s="34">
        <v>600</v>
      </c>
      <c r="K33" s="68"/>
      <c r="L33" s="74"/>
      <c r="M33" s="72"/>
    </row>
    <row r="34" spans="1:13" ht="12" customHeight="1">
      <c r="A34" s="65"/>
      <c r="B34" s="2"/>
      <c r="C34" s="2" t="s">
        <v>3</v>
      </c>
      <c r="D34" s="4">
        <v>43</v>
      </c>
      <c r="E34" s="7" t="s">
        <v>25</v>
      </c>
      <c r="F34" s="27">
        <v>25000</v>
      </c>
      <c r="G34" s="27">
        <f>F34*D34/1000</f>
        <v>1075</v>
      </c>
      <c r="H34" s="7">
        <v>41.3</v>
      </c>
      <c r="I34" s="3"/>
      <c r="J34" s="34"/>
      <c r="K34" s="68"/>
      <c r="L34" s="74"/>
      <c r="M34" s="72"/>
    </row>
    <row r="35" spans="1:13" ht="12" customHeight="1">
      <c r="A35" s="65"/>
      <c r="B35" s="2"/>
      <c r="C35" s="2" t="s">
        <v>2</v>
      </c>
      <c r="D35" s="4">
        <v>6</v>
      </c>
      <c r="E35" s="16" t="s">
        <v>22</v>
      </c>
      <c r="F35" s="27">
        <v>22000</v>
      </c>
      <c r="G35" s="27">
        <f>F35*D35/1000</f>
        <v>132</v>
      </c>
      <c r="H35" s="7">
        <v>1.3</v>
      </c>
      <c r="I35" s="31" t="s">
        <v>40</v>
      </c>
      <c r="J35" s="34">
        <v>500</v>
      </c>
      <c r="K35" s="68"/>
      <c r="L35" s="74"/>
      <c r="M35" s="72"/>
    </row>
    <row r="36" spans="1:13" ht="12" customHeight="1">
      <c r="A36" s="65"/>
      <c r="B36" s="2" t="s">
        <v>90</v>
      </c>
      <c r="C36" s="2" t="s">
        <v>99</v>
      </c>
      <c r="D36" s="4">
        <v>15</v>
      </c>
      <c r="E36" s="16" t="s">
        <v>20</v>
      </c>
      <c r="F36" s="27">
        <v>45000</v>
      </c>
      <c r="G36" s="27">
        <f>F36*D36/1000</f>
        <v>675</v>
      </c>
      <c r="H36" s="7">
        <v>30.1</v>
      </c>
      <c r="I36" s="31"/>
      <c r="J36" s="34"/>
      <c r="K36" s="68"/>
      <c r="L36" s="74"/>
      <c r="M36" s="72"/>
    </row>
    <row r="37" spans="1:13" ht="12" customHeight="1">
      <c r="A37" s="65"/>
      <c r="B37" s="2" t="s">
        <v>31</v>
      </c>
      <c r="C37" s="2" t="s">
        <v>4</v>
      </c>
      <c r="D37" s="4">
        <v>18</v>
      </c>
      <c r="E37" s="16" t="s">
        <v>21</v>
      </c>
      <c r="F37" s="27">
        <v>27000</v>
      </c>
      <c r="G37" s="27">
        <f>F37*D37/1000</f>
        <v>486</v>
      </c>
      <c r="H37" s="7">
        <v>4.3</v>
      </c>
      <c r="I37" s="3" t="s">
        <v>41</v>
      </c>
      <c r="J37" s="34">
        <v>100</v>
      </c>
      <c r="K37" s="68"/>
      <c r="L37" s="74"/>
      <c r="M37" s="72"/>
    </row>
    <row r="38" spans="1:13" ht="12" customHeight="1">
      <c r="A38" s="65"/>
      <c r="B38" s="2"/>
      <c r="C38" s="5" t="s">
        <v>97</v>
      </c>
      <c r="D38" s="3"/>
      <c r="E38" s="3"/>
      <c r="F38" s="27">
        <v>1500</v>
      </c>
      <c r="G38" s="27">
        <f>F38</f>
        <v>1500</v>
      </c>
      <c r="H38" s="18">
        <v>89.7</v>
      </c>
      <c r="I38" s="3"/>
      <c r="J38" s="34"/>
      <c r="K38" s="68"/>
      <c r="L38" s="74"/>
      <c r="M38" s="72"/>
    </row>
    <row r="39" spans="1:13" ht="12" customHeight="1">
      <c r="A39" s="65"/>
      <c r="B39" s="2"/>
      <c r="C39" s="13" t="s">
        <v>50</v>
      </c>
      <c r="D39" s="6"/>
      <c r="E39" s="6"/>
      <c r="F39" s="27">
        <v>1500</v>
      </c>
      <c r="G39" s="27">
        <f>F39</f>
        <v>1500</v>
      </c>
      <c r="H39" s="19"/>
      <c r="I39" s="3"/>
      <c r="J39" s="34"/>
      <c r="K39" s="68"/>
      <c r="L39" s="74"/>
      <c r="M39" s="72"/>
    </row>
    <row r="40" spans="1:13" ht="12" customHeight="1">
      <c r="A40" s="61"/>
      <c r="B40" s="14" t="s">
        <v>0</v>
      </c>
      <c r="C40" s="14"/>
      <c r="D40" s="14"/>
      <c r="E40" s="15"/>
      <c r="F40" s="26"/>
      <c r="G40" s="28">
        <f>24000-J40-K40-L40</f>
        <v>15300</v>
      </c>
      <c r="H40" s="20">
        <f>SUM(H31:H39)</f>
        <v>550.5000000000001</v>
      </c>
      <c r="I40" s="20"/>
      <c r="J40" s="32">
        <f>SUM(J31:J38)</f>
        <v>3700</v>
      </c>
      <c r="K40" s="32">
        <v>1200</v>
      </c>
      <c r="L40" s="35">
        <v>3800</v>
      </c>
      <c r="M40" s="36">
        <f>G40+J40+K40+L40</f>
        <v>24000</v>
      </c>
    </row>
    <row r="41" spans="1:13" ht="12" customHeight="1">
      <c r="A41" s="62" t="s">
        <v>111</v>
      </c>
      <c r="B41" s="2" t="s">
        <v>11</v>
      </c>
      <c r="C41" s="5" t="s">
        <v>1</v>
      </c>
      <c r="D41" s="6">
        <v>100</v>
      </c>
      <c r="E41" s="3">
        <v>190</v>
      </c>
      <c r="F41" s="27">
        <v>20000</v>
      </c>
      <c r="G41" s="27">
        <f aca="true" t="shared" si="2" ref="G41:G48">F41*D41/1000</f>
        <v>2000</v>
      </c>
      <c r="H41" s="19">
        <v>345.8</v>
      </c>
      <c r="I41" s="30" t="s">
        <v>38</v>
      </c>
      <c r="J41" s="33">
        <v>2500</v>
      </c>
      <c r="K41" s="67"/>
      <c r="L41" s="70" t="s">
        <v>115</v>
      </c>
      <c r="M41" s="71"/>
    </row>
    <row r="42" spans="1:13" ht="12" customHeight="1">
      <c r="A42" s="65"/>
      <c r="B42" s="5" t="s">
        <v>113</v>
      </c>
      <c r="C42" s="2" t="s">
        <v>82</v>
      </c>
      <c r="D42" s="3">
        <v>82</v>
      </c>
      <c r="E42" s="3" t="s">
        <v>84</v>
      </c>
      <c r="F42" s="27">
        <v>80000</v>
      </c>
      <c r="G42" s="27">
        <f t="shared" si="2"/>
        <v>6560</v>
      </c>
      <c r="H42" s="18">
        <v>175</v>
      </c>
      <c r="I42" s="3"/>
      <c r="J42" s="34"/>
      <c r="K42" s="68"/>
      <c r="L42" s="74"/>
      <c r="M42" s="72"/>
    </row>
    <row r="43" spans="1:13" ht="12" customHeight="1">
      <c r="A43" s="65"/>
      <c r="B43" s="2" t="s">
        <v>114</v>
      </c>
      <c r="C43" s="2" t="s">
        <v>32</v>
      </c>
      <c r="D43" s="3">
        <v>53</v>
      </c>
      <c r="E43" s="4" t="s">
        <v>18</v>
      </c>
      <c r="F43" s="27">
        <v>28000</v>
      </c>
      <c r="G43" s="27">
        <f>F43*D43/1000</f>
        <v>1484</v>
      </c>
      <c r="H43" s="18">
        <v>51</v>
      </c>
      <c r="I43" s="3" t="s">
        <v>39</v>
      </c>
      <c r="J43" s="34">
        <v>600</v>
      </c>
      <c r="K43" s="68"/>
      <c r="L43" s="74"/>
      <c r="M43" s="72"/>
    </row>
    <row r="44" spans="1:13" ht="12" customHeight="1">
      <c r="A44" s="65"/>
      <c r="B44" s="2" t="s">
        <v>69</v>
      </c>
      <c r="C44" s="2" t="s">
        <v>70</v>
      </c>
      <c r="D44" s="3">
        <v>58</v>
      </c>
      <c r="E44" s="3" t="s">
        <v>18</v>
      </c>
      <c r="F44" s="27">
        <v>22000</v>
      </c>
      <c r="G44" s="27">
        <f>F44*D44/1000-831</f>
        <v>445</v>
      </c>
      <c r="H44" s="7">
        <v>12.8</v>
      </c>
      <c r="I44" s="3"/>
      <c r="J44" s="34"/>
      <c r="K44" s="68"/>
      <c r="L44" s="74"/>
      <c r="M44" s="72"/>
    </row>
    <row r="45" spans="1:13" ht="12" customHeight="1">
      <c r="A45" s="65"/>
      <c r="B45" s="2" t="s">
        <v>46</v>
      </c>
      <c r="C45" s="2" t="s">
        <v>27</v>
      </c>
      <c r="D45" s="4">
        <v>8</v>
      </c>
      <c r="E45" s="23" t="s">
        <v>22</v>
      </c>
      <c r="F45" s="27">
        <v>23000</v>
      </c>
      <c r="G45" s="27">
        <f t="shared" si="2"/>
        <v>184</v>
      </c>
      <c r="H45" s="7">
        <v>3.4</v>
      </c>
      <c r="I45" s="31" t="s">
        <v>40</v>
      </c>
      <c r="J45" s="34">
        <v>500</v>
      </c>
      <c r="K45" s="68"/>
      <c r="L45" s="74"/>
      <c r="M45" s="72"/>
    </row>
    <row r="46" spans="1:13" ht="12" customHeight="1">
      <c r="A46" s="65"/>
      <c r="B46" s="2"/>
      <c r="C46" s="2" t="s">
        <v>2</v>
      </c>
      <c r="D46" s="4">
        <v>12</v>
      </c>
      <c r="E46" s="23" t="s">
        <v>45</v>
      </c>
      <c r="F46" s="27">
        <v>22000</v>
      </c>
      <c r="G46" s="27">
        <f t="shared" si="2"/>
        <v>264</v>
      </c>
      <c r="H46" s="7">
        <v>2.7</v>
      </c>
      <c r="I46" s="31"/>
      <c r="J46" s="34"/>
      <c r="K46" s="68"/>
      <c r="L46" s="74"/>
      <c r="M46" s="72"/>
    </row>
    <row r="47" spans="1:13" ht="12" customHeight="1">
      <c r="A47" s="65"/>
      <c r="B47" s="2"/>
      <c r="C47" s="2" t="s">
        <v>47</v>
      </c>
      <c r="D47" s="4">
        <v>33</v>
      </c>
      <c r="E47" s="24" t="s">
        <v>23</v>
      </c>
      <c r="F47" s="27">
        <v>11000</v>
      </c>
      <c r="G47" s="27">
        <f t="shared" si="2"/>
        <v>363</v>
      </c>
      <c r="H47" s="7">
        <v>8.3</v>
      </c>
      <c r="I47" s="3" t="s">
        <v>41</v>
      </c>
      <c r="J47" s="34">
        <v>100</v>
      </c>
      <c r="K47" s="68"/>
      <c r="L47" s="74"/>
      <c r="M47" s="72"/>
    </row>
    <row r="48" spans="1:13" ht="12" customHeight="1">
      <c r="A48" s="65"/>
      <c r="B48" s="2"/>
      <c r="C48" s="2" t="s">
        <v>29</v>
      </c>
      <c r="D48" s="4">
        <v>5</v>
      </c>
      <c r="E48" s="23" t="s">
        <v>28</v>
      </c>
      <c r="F48" s="27">
        <v>60000</v>
      </c>
      <c r="G48" s="27">
        <f t="shared" si="2"/>
        <v>300</v>
      </c>
      <c r="H48" s="7">
        <v>37.5</v>
      </c>
      <c r="I48" s="3"/>
      <c r="J48" s="34"/>
      <c r="K48" s="68"/>
      <c r="L48" s="74"/>
      <c r="M48" s="72"/>
    </row>
    <row r="49" spans="1:13" ht="12" customHeight="1">
      <c r="A49" s="65"/>
      <c r="B49" s="5"/>
      <c r="C49" s="5" t="s">
        <v>98</v>
      </c>
      <c r="D49" s="3"/>
      <c r="E49" s="3"/>
      <c r="F49" s="27">
        <v>1500</v>
      </c>
      <c r="G49" s="27">
        <f>F49</f>
        <v>1500</v>
      </c>
      <c r="H49" s="18">
        <v>71.8</v>
      </c>
      <c r="I49" s="3"/>
      <c r="J49" s="34"/>
      <c r="K49" s="68"/>
      <c r="L49" s="74"/>
      <c r="M49" s="72"/>
    </row>
    <row r="50" spans="1:13" ht="12" customHeight="1">
      <c r="A50" s="65"/>
      <c r="B50" s="5"/>
      <c r="C50" s="13" t="s">
        <v>50</v>
      </c>
      <c r="D50" s="6"/>
      <c r="E50" s="6"/>
      <c r="F50" s="27">
        <v>1500</v>
      </c>
      <c r="G50" s="27">
        <f>F50</f>
        <v>1500</v>
      </c>
      <c r="H50" s="19"/>
      <c r="I50" s="3"/>
      <c r="J50" s="3"/>
      <c r="K50" s="69"/>
      <c r="L50" s="74"/>
      <c r="M50" s="73"/>
    </row>
    <row r="51" spans="1:13" ht="12" customHeight="1">
      <c r="A51" s="61"/>
      <c r="B51" s="14" t="s">
        <v>0</v>
      </c>
      <c r="C51" s="14"/>
      <c r="D51" s="14"/>
      <c r="E51" s="15"/>
      <c r="F51" s="26"/>
      <c r="G51" s="28">
        <f>24000-J51-K51-L51</f>
        <v>14600</v>
      </c>
      <c r="H51" s="20">
        <f>SUM(H41:H50)</f>
        <v>708.2999999999998</v>
      </c>
      <c r="I51" s="20"/>
      <c r="J51" s="32">
        <f>SUM(J41:J49)</f>
        <v>3700</v>
      </c>
      <c r="K51" s="32">
        <v>1200</v>
      </c>
      <c r="L51" s="35">
        <v>4500</v>
      </c>
      <c r="M51" s="36">
        <f>G51+J51+K51+L51</f>
        <v>24000</v>
      </c>
    </row>
    <row r="52" spans="1:13" ht="12" customHeight="1">
      <c r="A52" s="62" t="s">
        <v>112</v>
      </c>
      <c r="B52" s="2" t="s">
        <v>71</v>
      </c>
      <c r="C52" s="5" t="s">
        <v>1</v>
      </c>
      <c r="D52" s="6">
        <v>100</v>
      </c>
      <c r="E52" s="3">
        <v>190</v>
      </c>
      <c r="F52" s="27">
        <v>20000</v>
      </c>
      <c r="G52" s="27">
        <f aca="true" t="shared" si="3" ref="G52:G61">F52*D52/1000</f>
        <v>2000</v>
      </c>
      <c r="H52" s="19">
        <v>345.8</v>
      </c>
      <c r="I52" s="30" t="s">
        <v>38</v>
      </c>
      <c r="J52" s="33">
        <v>2500</v>
      </c>
      <c r="K52" s="67"/>
      <c r="L52" s="75" t="s">
        <v>85</v>
      </c>
      <c r="M52" s="71"/>
    </row>
    <row r="53" spans="1:13" ht="12" customHeight="1">
      <c r="A53" s="65"/>
      <c r="B53" s="5" t="s">
        <v>72</v>
      </c>
      <c r="C53" s="5" t="s">
        <v>74</v>
      </c>
      <c r="D53" s="3">
        <v>6</v>
      </c>
      <c r="E53" s="50" t="s">
        <v>22</v>
      </c>
      <c r="F53" s="27">
        <v>60000</v>
      </c>
      <c r="G53" s="27">
        <f t="shared" si="3"/>
        <v>360</v>
      </c>
      <c r="H53" s="18">
        <v>12</v>
      </c>
      <c r="I53" s="3"/>
      <c r="J53" s="34"/>
      <c r="K53" s="68"/>
      <c r="L53" s="76"/>
      <c r="M53" s="72"/>
    </row>
    <row r="54" spans="1:13" ht="12" customHeight="1">
      <c r="A54" s="65"/>
      <c r="B54" s="2" t="s">
        <v>73</v>
      </c>
      <c r="C54" s="2" t="s">
        <v>75</v>
      </c>
      <c r="D54" s="3">
        <v>20</v>
      </c>
      <c r="E54" s="9" t="s">
        <v>21</v>
      </c>
      <c r="F54" s="27">
        <v>35000</v>
      </c>
      <c r="G54" s="27">
        <f t="shared" si="3"/>
        <v>700</v>
      </c>
      <c r="H54" s="18">
        <v>15.4</v>
      </c>
      <c r="I54" s="3" t="s">
        <v>39</v>
      </c>
      <c r="J54" s="34">
        <v>600</v>
      </c>
      <c r="K54" s="68"/>
      <c r="L54" s="76"/>
      <c r="M54" s="72"/>
    </row>
    <row r="55" spans="1:13" ht="12" customHeight="1">
      <c r="A55" s="65"/>
      <c r="B55" s="2" t="s">
        <v>13</v>
      </c>
      <c r="C55" s="5" t="s">
        <v>27</v>
      </c>
      <c r="D55" s="3">
        <v>12</v>
      </c>
      <c r="E55" s="8" t="s">
        <v>45</v>
      </c>
      <c r="F55" s="27">
        <v>23000</v>
      </c>
      <c r="G55" s="27">
        <f t="shared" si="3"/>
        <v>276</v>
      </c>
      <c r="H55" s="18">
        <v>5.1</v>
      </c>
      <c r="I55" s="3"/>
      <c r="J55" s="34"/>
      <c r="K55" s="68"/>
      <c r="L55" s="76"/>
      <c r="M55" s="72"/>
    </row>
    <row r="56" spans="1:13" ht="12" customHeight="1">
      <c r="A56" s="65"/>
      <c r="B56" s="2"/>
      <c r="C56" s="5" t="s">
        <v>76</v>
      </c>
      <c r="D56" s="3">
        <v>6</v>
      </c>
      <c r="E56" s="8" t="s">
        <v>22</v>
      </c>
      <c r="F56" s="27">
        <v>125000</v>
      </c>
      <c r="G56" s="27">
        <f t="shared" si="3"/>
        <v>750</v>
      </c>
      <c r="H56" s="18">
        <v>31</v>
      </c>
      <c r="I56" s="31" t="s">
        <v>40</v>
      </c>
      <c r="J56" s="34">
        <v>500</v>
      </c>
      <c r="K56" s="68"/>
      <c r="L56" s="76"/>
      <c r="M56" s="72"/>
    </row>
    <row r="57" spans="1:13" ht="12" customHeight="1">
      <c r="A57" s="65"/>
      <c r="B57" s="2"/>
      <c r="C57" s="5" t="s">
        <v>14</v>
      </c>
      <c r="D57" s="3">
        <v>14</v>
      </c>
      <c r="E57" s="8" t="s">
        <v>68</v>
      </c>
      <c r="F57" s="27">
        <v>110000</v>
      </c>
      <c r="G57" s="27">
        <f t="shared" si="3"/>
        <v>1540</v>
      </c>
      <c r="H57" s="18">
        <v>19.5</v>
      </c>
      <c r="I57" s="31"/>
      <c r="J57" s="34"/>
      <c r="K57" s="68"/>
      <c r="L57" s="76"/>
      <c r="M57" s="72"/>
    </row>
    <row r="58" spans="1:13" ht="12" customHeight="1">
      <c r="A58" s="65"/>
      <c r="B58" s="2"/>
      <c r="C58" s="5" t="s">
        <v>30</v>
      </c>
      <c r="D58" s="3">
        <v>69</v>
      </c>
      <c r="E58" s="3" t="s">
        <v>19</v>
      </c>
      <c r="F58" s="27">
        <v>52000</v>
      </c>
      <c r="G58" s="27">
        <f>F58*D58/1000+1383</f>
        <v>4971</v>
      </c>
      <c r="H58" s="18">
        <v>91.5</v>
      </c>
      <c r="I58" s="3" t="s">
        <v>41</v>
      </c>
      <c r="J58" s="34">
        <v>100</v>
      </c>
      <c r="K58" s="68"/>
      <c r="L58" s="76"/>
      <c r="M58" s="72"/>
    </row>
    <row r="59" spans="1:13" ht="12" customHeight="1">
      <c r="A59" s="65"/>
      <c r="B59" s="2"/>
      <c r="C59" s="5" t="s">
        <v>77</v>
      </c>
      <c r="D59" s="3">
        <v>41</v>
      </c>
      <c r="E59" s="3" t="s">
        <v>117</v>
      </c>
      <c r="F59" s="27">
        <v>19000</v>
      </c>
      <c r="G59" s="27">
        <f t="shared" si="3"/>
        <v>779</v>
      </c>
      <c r="H59" s="18">
        <v>7.4</v>
      </c>
      <c r="I59" s="3"/>
      <c r="J59" s="34"/>
      <c r="K59" s="68"/>
      <c r="L59" s="76"/>
      <c r="M59" s="72"/>
    </row>
    <row r="60" spans="1:13" ht="12" customHeight="1">
      <c r="A60" s="65"/>
      <c r="B60" s="2"/>
      <c r="C60" s="5" t="s">
        <v>2</v>
      </c>
      <c r="D60" s="3">
        <v>17</v>
      </c>
      <c r="E60" s="8" t="s">
        <v>116</v>
      </c>
      <c r="F60" s="27">
        <v>22000</v>
      </c>
      <c r="G60" s="27">
        <f t="shared" si="3"/>
        <v>374</v>
      </c>
      <c r="H60" s="18">
        <v>3.8</v>
      </c>
      <c r="I60" s="3"/>
      <c r="J60" s="3"/>
      <c r="K60" s="68"/>
      <c r="L60" s="76"/>
      <c r="M60" s="72"/>
    </row>
    <row r="61" spans="1:13" ht="12" customHeight="1">
      <c r="A61" s="65"/>
      <c r="B61" s="2"/>
      <c r="C61" s="5" t="s">
        <v>26</v>
      </c>
      <c r="D61" s="3">
        <v>10</v>
      </c>
      <c r="E61" s="8" t="s">
        <v>24</v>
      </c>
      <c r="F61" s="27">
        <v>35000</v>
      </c>
      <c r="G61" s="27">
        <f t="shared" si="3"/>
        <v>350</v>
      </c>
      <c r="H61" s="18">
        <v>3.5</v>
      </c>
      <c r="I61" s="3"/>
      <c r="J61" s="34"/>
      <c r="K61" s="68"/>
      <c r="L61" s="76"/>
      <c r="M61" s="72"/>
    </row>
    <row r="62" spans="1:13" ht="12" customHeight="1">
      <c r="A62" s="65"/>
      <c r="B62" s="5"/>
      <c r="C62" s="5" t="s">
        <v>12</v>
      </c>
      <c r="D62" s="3"/>
      <c r="E62" s="3"/>
      <c r="F62" s="27">
        <v>1500</v>
      </c>
      <c r="G62" s="27">
        <f>F62</f>
        <v>1500</v>
      </c>
      <c r="H62" s="18">
        <v>89.7</v>
      </c>
      <c r="I62" s="3"/>
      <c r="J62" s="34"/>
      <c r="K62" s="68"/>
      <c r="L62" s="76"/>
      <c r="M62" s="72"/>
    </row>
    <row r="63" spans="1:13" ht="12" customHeight="1">
      <c r="A63" s="65"/>
      <c r="B63" s="5"/>
      <c r="C63" s="13" t="s">
        <v>50</v>
      </c>
      <c r="D63" s="6"/>
      <c r="E63" s="6"/>
      <c r="F63" s="27">
        <v>1500</v>
      </c>
      <c r="G63" s="27">
        <f>F63</f>
        <v>1500</v>
      </c>
      <c r="H63" s="19"/>
      <c r="I63" s="3"/>
      <c r="J63" s="34"/>
      <c r="K63" s="69"/>
      <c r="L63" s="76"/>
      <c r="M63" s="73"/>
    </row>
    <row r="64" spans="1:13" ht="12" customHeight="1">
      <c r="A64" s="61"/>
      <c r="B64" s="14" t="s">
        <v>0</v>
      </c>
      <c r="C64" s="14"/>
      <c r="D64" s="14"/>
      <c r="E64" s="15"/>
      <c r="F64" s="26"/>
      <c r="G64" s="28">
        <f>24000-J64-K64-L64</f>
        <v>15100</v>
      </c>
      <c r="H64" s="20">
        <f>SUM(H52:H63)</f>
        <v>624.6999999999999</v>
      </c>
      <c r="I64" s="20"/>
      <c r="J64" s="32">
        <f>SUM(J52:J58)</f>
        <v>3700</v>
      </c>
      <c r="K64" s="32">
        <v>1200</v>
      </c>
      <c r="L64" s="35">
        <v>4000</v>
      </c>
      <c r="M64" s="37">
        <f>G64+J64+K64+L64</f>
        <v>24000</v>
      </c>
    </row>
    <row r="65" spans="1:13" ht="15.75" customHeight="1">
      <c r="A65" s="41" t="s">
        <v>54</v>
      </c>
      <c r="B65" s="42"/>
      <c r="C65" s="42"/>
      <c r="D65" s="43"/>
      <c r="E65" s="43"/>
      <c r="F65" s="44"/>
      <c r="G65" s="40"/>
      <c r="H65" s="40"/>
      <c r="I65" s="40"/>
      <c r="J65" s="40"/>
      <c r="K65" s="40"/>
      <c r="L65" s="40"/>
      <c r="M65" s="40"/>
    </row>
    <row r="66" spans="1:13" ht="15.75" customHeight="1">
      <c r="A66" s="45" t="s">
        <v>55</v>
      </c>
      <c r="B66" s="11" t="s">
        <v>56</v>
      </c>
      <c r="C66" s="11"/>
      <c r="D66" s="46"/>
      <c r="E66" s="43"/>
      <c r="F66" s="42"/>
      <c r="G66" s="39"/>
      <c r="H66" s="39"/>
      <c r="I66" s="39"/>
      <c r="J66" s="39"/>
      <c r="K66" s="39"/>
      <c r="L66" s="39"/>
      <c r="M66" s="39"/>
    </row>
    <row r="67" spans="1:13" ht="15.75" customHeight="1">
      <c r="A67" s="45" t="s">
        <v>57</v>
      </c>
      <c r="B67" s="11" t="s">
        <v>58</v>
      </c>
      <c r="C67" s="11"/>
      <c r="D67" s="46"/>
      <c r="E67" s="43"/>
      <c r="F67" s="42"/>
      <c r="G67" s="39"/>
      <c r="H67" s="39"/>
      <c r="I67" s="39"/>
      <c r="J67" s="39"/>
      <c r="K67" s="39"/>
      <c r="L67" s="39"/>
      <c r="M67" s="39"/>
    </row>
    <row r="68" spans="1:13" ht="12.75" customHeight="1">
      <c r="A68" s="47" t="s">
        <v>59</v>
      </c>
      <c r="B68" s="11" t="s">
        <v>60</v>
      </c>
      <c r="C68" s="11"/>
      <c r="D68" s="10"/>
      <c r="E68" s="10"/>
      <c r="F68" s="10"/>
      <c r="G68" s="39"/>
      <c r="H68" s="39"/>
      <c r="I68" s="39"/>
      <c r="J68" s="39"/>
      <c r="K68" s="39"/>
      <c r="L68" s="39"/>
      <c r="M68" s="39"/>
    </row>
    <row r="69" spans="1:11" ht="13.5">
      <c r="A69" s="10"/>
      <c r="B69" s="11" t="s">
        <v>61</v>
      </c>
      <c r="C69" s="11"/>
      <c r="D69" s="10"/>
      <c r="E69" s="10"/>
      <c r="F69" s="10"/>
      <c r="G69" s="10"/>
      <c r="H69" s="10"/>
      <c r="I69" s="10"/>
      <c r="J69" s="10"/>
      <c r="K69" s="10"/>
    </row>
    <row r="70" spans="1:11" ht="13.5">
      <c r="A70" s="10"/>
      <c r="B70" s="11" t="s">
        <v>62</v>
      </c>
      <c r="C70" s="11"/>
      <c r="D70" s="10"/>
      <c r="E70" s="10"/>
      <c r="F70" s="10"/>
      <c r="G70" s="10"/>
      <c r="H70" s="10"/>
      <c r="I70" s="10"/>
      <c r="J70" s="10"/>
      <c r="K70" s="10"/>
    </row>
    <row r="71" spans="1:11" ht="13.5">
      <c r="A71" s="48" t="s">
        <v>63</v>
      </c>
      <c r="B71" s="11" t="s">
        <v>64</v>
      </c>
      <c r="C71" s="11"/>
      <c r="D71" s="10"/>
      <c r="E71" s="10"/>
      <c r="F71" s="10"/>
      <c r="G71" s="10"/>
      <c r="H71" s="10"/>
      <c r="I71" s="10"/>
      <c r="J71" s="10"/>
      <c r="K71" s="10"/>
    </row>
    <row r="72" spans="1:6" ht="13.5">
      <c r="A72" s="10"/>
      <c r="B72" s="11" t="s">
        <v>65</v>
      </c>
      <c r="C72" s="11"/>
      <c r="D72" s="10"/>
      <c r="E72" s="10"/>
      <c r="F72" s="10"/>
    </row>
    <row r="73" spans="1:6" ht="13.5">
      <c r="A73" s="48" t="s">
        <v>66</v>
      </c>
      <c r="B73" s="11" t="s">
        <v>67</v>
      </c>
      <c r="C73" s="11"/>
      <c r="D73" s="49"/>
      <c r="E73" s="49"/>
      <c r="F73" s="49"/>
    </row>
    <row r="74" spans="1:2" ht="13.5">
      <c r="A74" s="51" t="s">
        <v>95</v>
      </c>
      <c r="B74" s="11" t="s">
        <v>96</v>
      </c>
    </row>
  </sheetData>
  <sheetProtection/>
  <mergeCells count="33">
    <mergeCell ref="K52:K63"/>
    <mergeCell ref="M52:M63"/>
    <mergeCell ref="A41:A51"/>
    <mergeCell ref="K41:K50"/>
    <mergeCell ref="L41:L50"/>
    <mergeCell ref="M41:M50"/>
    <mergeCell ref="A52:A64"/>
    <mergeCell ref="L52:L63"/>
    <mergeCell ref="A21:A30"/>
    <mergeCell ref="K21:K29"/>
    <mergeCell ref="L21:L29"/>
    <mergeCell ref="M21:M29"/>
    <mergeCell ref="A31:A40"/>
    <mergeCell ref="K31:K39"/>
    <mergeCell ref="L31:L39"/>
    <mergeCell ref="M31:M39"/>
    <mergeCell ref="K6:K7"/>
    <mergeCell ref="L6:L7"/>
    <mergeCell ref="M6:M7"/>
    <mergeCell ref="A8:A20"/>
    <mergeCell ref="K8:K19"/>
    <mergeCell ref="L8:L19"/>
    <mergeCell ref="M8:M19"/>
    <mergeCell ref="A1:C1"/>
    <mergeCell ref="D1:M1"/>
    <mergeCell ref="A3:L3"/>
    <mergeCell ref="A4:M4"/>
    <mergeCell ref="A5:H5"/>
    <mergeCell ref="A6:A7"/>
    <mergeCell ref="B6:B7"/>
    <mergeCell ref="C6:H6"/>
    <mergeCell ref="I6:I7"/>
    <mergeCell ref="J6:J7"/>
  </mergeCells>
  <printOptions/>
  <pageMargins left="0.24" right="0.2" top="0.21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2018-01-21T12:50:04Z</cp:lastPrinted>
  <dcterms:created xsi:type="dcterms:W3CDTF">2014-07-18T00:55:06Z</dcterms:created>
  <dcterms:modified xsi:type="dcterms:W3CDTF">2018-01-22T07:19:58Z</dcterms:modified>
  <cp:category/>
  <cp:version/>
  <cp:contentType/>
  <cp:contentStatus/>
</cp:coreProperties>
</file>